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Q:\R-NV\GRUNDSATZANGELEGENHEITEN\300_THEMEN_REG-TRA-VÖ-DM\_VÖ_Art29_Art30_NC-TAR\Art 30 NC TAR\Dezember_2024\"/>
    </mc:Choice>
  </mc:AlternateContent>
  <xr:revisionPtr revIDLastSave="0" documentId="8_{8B00E50D-E676-46B4-BE2B-2E744526F37C}" xr6:coauthVersionLast="36" xr6:coauthVersionMax="36" xr10:uidLastSave="{00000000-0000-0000-0000-000000000000}"/>
  <bookViews>
    <workbookView xWindow="0" yWindow="0" windowWidth="28800" windowHeight="12225" activeTab="1" xr2:uid="{00000000-000D-0000-FFFF-FFFF00000000}"/>
  </bookViews>
  <sheets>
    <sheet name="Art. 30 (2) b)" sheetId="4" r:id="rId1"/>
    <sheet name="Art. 30 (2) a) ii) NC TAR" sheetId="5" r:id="rId2"/>
  </sheets>
  <externalReferences>
    <externalReference r:id="rId3"/>
    <externalReference r:id="rId4"/>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H11" i="5" l="1"/>
  <c r="H10" i="5"/>
  <c r="H9" i="5"/>
  <c r="F10" i="5"/>
  <c r="F11" i="5" s="1"/>
  <c r="G9" i="5"/>
  <c r="G10" i="5" s="1"/>
  <c r="G11" i="5" s="1"/>
  <c r="E9" i="5"/>
  <c r="E10" i="5" s="1"/>
  <c r="E11" i="5" s="1"/>
  <c r="D11" i="5"/>
  <c r="C11" i="5"/>
  <c r="D10" i="5"/>
  <c r="D9" i="5"/>
  <c r="C9" i="4"/>
  <c r="C18" i="4" l="1"/>
  <c r="C17" i="4" l="1"/>
  <c r="C19" i="4" s="1"/>
</calcChain>
</file>

<file path=xl/sharedStrings.xml><?xml version="1.0" encoding="utf-8"?>
<sst xmlns="http://schemas.openxmlformats.org/spreadsheetml/2006/main" count="39" uniqueCount="39">
  <si>
    <t>Vereinfachtes Entgeltmodell nach Art. 30 (2) b) NC TAR / simplified Model according to  Art. 30 (2) b) NC TAR</t>
  </si>
  <si>
    <t>Marktgebiet THE/ market area THE</t>
  </si>
  <si>
    <t>Status quo 2024</t>
  </si>
  <si>
    <t>sum of allowed revenues of all TSO in the market area THE [€/a]</t>
  </si>
  <si>
    <t>Summe der Erlösobergrenzen aller FNB im THE-Marktgebiet [€/a]</t>
  </si>
  <si>
    <t>sum of forecasted adjusted capacity bookings 
of all TSO in the market area THE [kWh/h/a]</t>
  </si>
  <si>
    <t>Summe der prognostizierten adjustierten Kapazitätsbuchungen 
aller FNB im THE-Marktgebiet [kWh/h/a]</t>
  </si>
  <si>
    <t>entry/ exit tariff in the market area THE [€/kWh/h/a]</t>
  </si>
  <si>
    <t>Ein-/ Ausspeiseentgelt im Marktgebiet THE [€/kWh/h/a]</t>
  </si>
  <si>
    <t>Simulation</t>
  </si>
  <si>
    <t>delta of the sum of allowed revenues of all TSO in the market area THE [€/a]</t>
  </si>
  <si>
    <t>Veränderung der Summe der Erlösobergrenzen aller FNB im Marktgebiet THE [€/a]</t>
  </si>
  <si>
    <t>delta of the sum of forecasted adjusted capacity bookings 
of all TSO in the market area THE [kWh/h/a]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</si>
  <si>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</si>
  <si>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</si>
  <si>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</si>
  <si>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</si>
  <si>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</si>
  <si>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delta</t>
  </si>
  <si>
    <t>Differenz</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</si>
  <si>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</si>
  <si>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</si>
  <si>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</si>
  <si>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</si>
  <si>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</si>
  <si>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</si>
  <si>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</si>
  <si>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</si>
  <si>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</si>
  <si>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</si>
  <si>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2025 (ausgewiesen nur bei den indikativen Referenzpreisen)
Assumption of annual development of allowed transmission services revenue from 2025 (shown only for the indicative reference prices)</t>
  </si>
  <si>
    <t>Annahme zur jährlichen Entwicklung der prognostizierten kontrahierten Kapazität ab 2025 (ausgewiesen nur bei den indikativen Referenzpreisen)
Assumption of annual development of forecasted contracted capacity from 2025 (shown only for the indicative reference prices)</t>
  </si>
  <si>
    <t>Datum: 30. November 2023 / date: 30 November 2023</t>
  </si>
  <si>
    <t>Datum: 27. November 2024 / date: 27 November 2024</t>
  </si>
  <si>
    <t>Inflationsindex in Höhe 5,9 %* abzüglich einer Fortschreibung des generellen sektoralen Produktivitätsfaktors für die dritte Regulierungsperiode in Höhe von 0,49 % (finaler Wert für die 4. Regulierungsperiode ist noch nicht festgelegt)
Inflation index of 5.9 %*  minus a forward projection of the general sectoral factor for productivity for the third regulatory period of 0.49 % (no final value set for the 4. regulatory period)</t>
  </si>
  <si>
    <t xml:space="preserve">* Vom Statistischen Bundesamt wurden die folgenden VPIs veröffentlicht:
- VPI/CPI 2022: 110,2
- VPI/CPI 2023: 116,7
</t>
  </si>
  <si>
    <t>Verbraucherpreisindex: Deutschland, Jahre</t>
  </si>
  <si>
    <t>Consumer price index: Germany, years</t>
  </si>
  <si>
    <t xml:space="preserve">* The following CPIs were published by Federal Statistical Office of Germany:
- VPI/CPI 2022: 110.2
- VPI/CPI 2023: 116.7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</si>
</sst>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9"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9">
    <xf numFmtId="0" fontId="0" fillId="0" borderId="0" xfId="0"/>
    <xf numFmtId="0" fontId="0" fillId="0" borderId="0" xfId="0" applyAlignment="1">
      <alignment wrapText="1"/>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0" fillId="0" borderId="8" xfId="3" applyFont="1" applyBorder="1" applyAlignment="1">
      <alignment horizontal="center" vertical="center" wrapText="1"/>
    </xf>
    <xf numFmtId="0" fontId="0" fillId="0" borderId="9" xfId="3" applyFont="1" applyBorder="1" applyAlignment="1">
      <alignment horizontal="center" vertical="center" wrapText="1"/>
    </xf>
    <xf numFmtId="10" fontId="0" fillId="0" borderId="10" xfId="5" applyNumberFormat="1" applyFont="1" applyBorder="1" applyAlignment="1">
      <alignment horizontal="center" vertical="center"/>
    </xf>
    <xf numFmtId="42" fontId="0" fillId="0" borderId="10" xfId="4" applyNumberFormat="1" applyFont="1" applyFill="1" applyBorder="1" applyAlignment="1">
      <alignment horizontal="center" vertical="center"/>
    </xf>
    <xf numFmtId="44" fontId="0" fillId="0" borderId="11" xfId="4" applyFont="1" applyFill="1" applyBorder="1" applyAlignment="1">
      <alignment horizontal="center" vertical="center" wrapText="1"/>
    </xf>
    <xf numFmtId="0" fontId="0" fillId="0" borderId="12" xfId="3" applyFont="1" applyBorder="1" applyAlignment="1">
      <alignment horizontal="center" vertical="center" wrapText="1"/>
    </xf>
    <xf numFmtId="10" fontId="0" fillId="0" borderId="13" xfId="5" applyNumberFormat="1" applyFont="1" applyBorder="1" applyAlignment="1">
      <alignment horizontal="center" vertical="center"/>
    </xf>
    <xf numFmtId="42" fontId="0" fillId="0" borderId="13" xfId="4" applyNumberFormat="1" applyFont="1" applyFill="1" applyBorder="1" applyAlignment="1">
      <alignment horizontal="center" vertical="center"/>
    </xf>
    <xf numFmtId="44" fontId="0" fillId="0" borderId="14" xfId="4" applyFont="1" applyFill="1" applyBorder="1" applyAlignment="1">
      <alignment horizontal="center" vertical="center" wrapText="1"/>
    </xf>
    <xf numFmtId="0" fontId="5" fillId="0" borderId="15" xfId="3" applyFont="1" applyBorder="1" applyAlignment="1">
      <alignment horizontal="center" vertical="center" wrapText="1"/>
    </xf>
    <xf numFmtId="9" fontId="0" fillId="0" borderId="16" xfId="5" applyFont="1" applyBorder="1" applyAlignment="1">
      <alignment horizontal="center" vertical="center"/>
    </xf>
    <xf numFmtId="0" fontId="5" fillId="0" borderId="17" xfId="3" applyFont="1" applyBorder="1" applyAlignment="1">
      <alignment horizontal="center" vertical="center" wrapText="1"/>
    </xf>
    <xf numFmtId="9" fontId="6" fillId="0" borderId="18" xfId="5" applyFont="1" applyBorder="1" applyAlignment="1">
      <alignment horizontal="center" vertical="center"/>
    </xf>
    <xf numFmtId="0" fontId="6" fillId="0" borderId="0" xfId="3" applyFont="1"/>
    <xf numFmtId="0" fontId="6" fillId="0" borderId="0" xfId="3" applyFont="1" applyAlignment="1">
      <alignment wrapText="1"/>
    </xf>
    <xf numFmtId="0" fontId="0" fillId="0" borderId="0" xfId="3" applyFont="1" applyAlignment="1">
      <alignment horizontal="left" vertical="center" wrapText="1"/>
    </xf>
    <xf numFmtId="0" fontId="4" fillId="0" borderId="0" xfId="3"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4" fontId="0" fillId="0" borderId="0" xfId="0" applyNumberFormat="1" applyAlignment="1">
      <alignment wrapText="1"/>
    </xf>
    <xf numFmtId="3" fontId="0" fillId="0" borderId="0" xfId="0" applyNumberFormat="1" applyAlignment="1">
      <alignment wrapText="1"/>
    </xf>
    <xf numFmtId="2" fontId="0" fillId="0" borderId="0" xfId="1" applyNumberFormat="1" applyFont="1" applyAlignment="1">
      <alignment wrapText="1"/>
    </xf>
    <xf numFmtId="0" fontId="0" fillId="0" borderId="1" xfId="0" applyBorder="1" applyAlignment="1">
      <alignment wrapText="1"/>
    </xf>
    <xf numFmtId="164" fontId="0" fillId="0" borderId="1" xfId="0" applyNumberFormat="1" applyBorder="1" applyAlignment="1">
      <alignment wrapText="1"/>
    </xf>
    <xf numFmtId="9" fontId="0" fillId="2" borderId="0" xfId="2" applyFont="1" applyFill="1" applyAlignment="1">
      <alignment wrapText="1"/>
    </xf>
    <xf numFmtId="9" fontId="0" fillId="0" borderId="1" xfId="2" applyFont="1" applyBorder="1" applyAlignment="1">
      <alignment wrapText="1"/>
    </xf>
    <xf numFmtId="9" fontId="0" fillId="0" borderId="0" xfId="2" applyFont="1" applyAlignment="1">
      <alignment wrapText="1"/>
    </xf>
    <xf numFmtId="2" fontId="0" fillId="0" borderId="0" xfId="0" applyNumberFormat="1" applyAlignment="1">
      <alignment wrapText="1"/>
    </xf>
    <xf numFmtId="0" fontId="2" fillId="0" borderId="0" xfId="0" applyFont="1" applyAlignment="1">
      <alignment wrapText="1"/>
    </xf>
    <xf numFmtId="0" fontId="0" fillId="0" borderId="0" xfId="0" applyAlignment="1">
      <alignment wrapText="1"/>
    </xf>
    <xf numFmtId="0" fontId="1" fillId="0" borderId="19" xfId="3" applyBorder="1" applyAlignment="1">
      <alignment horizontal="center" vertical="center"/>
    </xf>
    <xf numFmtId="42" fontId="0" fillId="0" borderId="19" xfId="4" applyNumberFormat="1" applyFont="1" applyFill="1" applyBorder="1" applyAlignment="1">
      <alignment horizontal="center" vertical="center"/>
    </xf>
    <xf numFmtId="165" fontId="1" fillId="0" borderId="19" xfId="3" applyNumberFormat="1" applyBorder="1" applyAlignment="1">
      <alignment horizontal="center" vertical="center"/>
    </xf>
    <xf numFmtId="165" fontId="1" fillId="0" borderId="19" xfId="3" applyNumberFormat="1" applyBorder="1" applyAlignment="1">
      <alignment horizontal="center" vertical="center" wrapText="1"/>
    </xf>
    <xf numFmtId="44" fontId="0" fillId="0" borderId="20" xfId="4" applyFont="1" applyFill="1" applyBorder="1" applyAlignment="1">
      <alignment horizontal="center" vertical="center" wrapText="1"/>
    </xf>
    <xf numFmtId="165" fontId="1" fillId="0" borderId="10" xfId="3" applyNumberFormat="1" applyBorder="1" applyAlignment="1">
      <alignment horizontal="center" vertical="center"/>
    </xf>
    <xf numFmtId="165" fontId="1" fillId="0" borderId="10" xfId="3" applyNumberFormat="1" applyBorder="1" applyAlignment="1">
      <alignment horizontal="center" vertical="center" wrapText="1"/>
    </xf>
    <xf numFmtId="165" fontId="1" fillId="0" borderId="13" xfId="3" applyNumberFormat="1" applyBorder="1" applyAlignment="1">
      <alignment horizontal="center" vertical="center"/>
    </xf>
    <xf numFmtId="165" fontId="1" fillId="0" borderId="13" xfId="3" applyNumberFormat="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6" fillId="0" borderId="0" xfId="7" applyFont="1" applyAlignment="1">
      <alignment vertical="top" wrapText="1"/>
    </xf>
    <xf numFmtId="0" fontId="8" fillId="0" borderId="0" xfId="7" applyFont="1" applyAlignment="1">
      <alignment vertical="top" wrapText="1"/>
    </xf>
    <xf numFmtId="0" fontId="7" fillId="0" borderId="0" xfId="7" applyAlignment="1">
      <alignment horizontal="left" vertical="top" wrapText="1"/>
    </xf>
  </cellXfs>
  <cellStyles count="8">
    <cellStyle name="Hyperlink" xfId="6" xr:uid="{00000000-000B-0000-0000-000008000000}"/>
    <cellStyle name="Link" xfId="7" builtinId="8"/>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2-02_Annex%20to%20publication%20according%20to%20Art.%2030%20NC%20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row r="82">
          <cell r="I82" t="e">
            <v>#DIV/0!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20">
          <cell r="F20">
            <v>0</v>
          </cell>
        </row>
      </sheetData>
      <sheetData sheetId="15">
        <row r="5">
          <cell r="M5">
            <v>0</v>
          </cell>
        </row>
      </sheetData>
      <sheetData sheetId="16">
        <row r="1">
          <cell r="W1">
            <v>0</v>
          </cell>
        </row>
      </sheetData>
      <sheetData sheetId="17">
        <row r="17">
          <cell r="I17">
            <v>0</v>
          </cell>
        </row>
      </sheetData>
      <sheetData sheetId="18">
        <row r="10">
          <cell r="O10">
            <v>0</v>
          </cell>
        </row>
      </sheetData>
      <sheetData sheetId="19">
        <row r="51">
          <cell r="C51">
            <v>0</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 30 (2) b)"/>
      <sheetName val="Art. 30 (2) a) ii) NC TAR"/>
    </sheetNames>
    <sheetDataSet>
      <sheetData sheetId="0">
        <row r="6">
          <cell r="C6">
            <v>3179012442</v>
          </cell>
        </row>
        <row r="7">
          <cell r="C7">
            <v>473991867.95229501</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e.statista.com/statistik/daten/studie/2550/umfrage/entwicklung-des-verbraucherpreisindex/" TargetMode="External"/><Relationship Id="rId2" Type="http://schemas.openxmlformats.org/officeDocument/2006/relationships/hyperlink" Target="https://de.statista.com/%20(only%20available%20in%20German)" TargetMode="External"/><Relationship Id="rId1" Type="http://schemas.openxmlformats.org/officeDocument/2006/relationships/hyperlink" Target="https://de.statista.com/statistik/daten/studie/2550/umfrage/entwicklung-des-verbraucherpreisinde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www-genesis.destatis.de/datenbank/online/table/61111-0001/table-toolb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workbookViewId="0">
      <selection activeCell="G29" sqref="G29"/>
    </sheetView>
  </sheetViews>
  <sheetFormatPr baseColWidth="10" defaultColWidth="11.42578125" defaultRowHeight="15" x14ac:dyDescent="0.25"/>
  <cols>
    <col min="1" max="1" width="75.42578125" style="1" customWidth="1"/>
    <col min="2" max="2" width="59.85546875" style="1" customWidth="1"/>
    <col min="3" max="3" width="34" style="1" customWidth="1"/>
    <col min="4" max="16384" width="11.42578125" style="1"/>
  </cols>
  <sheetData>
    <row r="1" spans="1:3" x14ac:dyDescent="0.25">
      <c r="A1" s="49" t="s">
        <v>0</v>
      </c>
      <c r="B1" s="50"/>
      <c r="C1" s="50"/>
    </row>
    <row r="3" spans="1:3" x14ac:dyDescent="0.25">
      <c r="A3" s="25" t="s">
        <v>33</v>
      </c>
      <c r="B3" s="26"/>
    </row>
    <row r="4" spans="1:3" x14ac:dyDescent="0.25">
      <c r="C4" s="27" t="s">
        <v>1</v>
      </c>
    </row>
    <row r="5" spans="1:3" x14ac:dyDescent="0.25">
      <c r="A5" s="26" t="s">
        <v>2</v>
      </c>
      <c r="B5" s="26"/>
      <c r="C5" s="28"/>
    </row>
    <row r="6" spans="1:3" x14ac:dyDescent="0.25">
      <c r="A6" s="1" t="s">
        <v>3</v>
      </c>
      <c r="B6" s="1" t="s">
        <v>4</v>
      </c>
      <c r="C6" s="29">
        <v>3179012442</v>
      </c>
    </row>
    <row r="7" spans="1:3" ht="30" x14ac:dyDescent="0.25">
      <c r="A7" s="1" t="s">
        <v>5</v>
      </c>
      <c r="B7" s="1" t="s">
        <v>6</v>
      </c>
      <c r="C7" s="30">
        <v>473991867.95229501</v>
      </c>
    </row>
    <row r="8" spans="1:3" x14ac:dyDescent="0.25">
      <c r="C8" s="39"/>
    </row>
    <row r="9" spans="1:3" x14ac:dyDescent="0.25">
      <c r="A9" s="1" t="s">
        <v>7</v>
      </c>
      <c r="B9" s="1" t="s">
        <v>8</v>
      </c>
      <c r="C9" s="31">
        <f>ROUNDUP(C6/C7,2)</f>
        <v>6.71</v>
      </c>
    </row>
    <row r="10" spans="1:3" x14ac:dyDescent="0.25">
      <c r="A10" s="32"/>
      <c r="B10" s="32"/>
      <c r="C10" s="33"/>
    </row>
    <row r="12" spans="1:3" x14ac:dyDescent="0.25">
      <c r="A12" s="26" t="s">
        <v>9</v>
      </c>
      <c r="B12" s="26"/>
    </row>
    <row r="13" spans="1:3" ht="30" x14ac:dyDescent="0.25">
      <c r="A13" s="1" t="s">
        <v>10</v>
      </c>
      <c r="B13" s="1" t="s">
        <v>11</v>
      </c>
      <c r="C13" s="34">
        <v>1</v>
      </c>
    </row>
    <row r="14" spans="1:3" ht="45" x14ac:dyDescent="0.25">
      <c r="A14" s="1" t="s">
        <v>12</v>
      </c>
      <c r="B14" s="1" t="s">
        <v>13</v>
      </c>
      <c r="C14" s="34">
        <v>1</v>
      </c>
    </row>
    <row r="15" spans="1:3" x14ac:dyDescent="0.25">
      <c r="A15" s="32"/>
      <c r="B15" s="32"/>
      <c r="C15" s="35"/>
    </row>
    <row r="16" spans="1:3" x14ac:dyDescent="0.25">
      <c r="C16" s="36"/>
    </row>
    <row r="17" spans="1:3" ht="30" x14ac:dyDescent="0.25">
      <c r="A17" s="1" t="s">
        <v>14</v>
      </c>
      <c r="B17" s="1" t="s">
        <v>15</v>
      </c>
      <c r="C17" s="37">
        <f>+C9</f>
        <v>6.71</v>
      </c>
    </row>
    <row r="18" spans="1:3" ht="30" x14ac:dyDescent="0.25">
      <c r="A18" s="1" t="s">
        <v>16</v>
      </c>
      <c r="B18" s="1" t="s">
        <v>17</v>
      </c>
      <c r="C18" s="37">
        <f>ROUNDUP(SUMPRODUCT(C6*C13/C7*C14),2)</f>
        <v>6.71</v>
      </c>
    </row>
    <row r="19" spans="1:3" x14ac:dyDescent="0.25">
      <c r="A19" s="38" t="s">
        <v>18</v>
      </c>
      <c r="B19" s="1" t="s">
        <v>19</v>
      </c>
      <c r="C19" s="36">
        <f>+C18/C17-1</f>
        <v>0</v>
      </c>
    </row>
    <row r="20" spans="1:3" x14ac:dyDescent="0.25">
      <c r="A20" s="32"/>
      <c r="B20" s="32"/>
      <c r="C20" s="32"/>
    </row>
  </sheetData>
  <mergeCells count="1">
    <mergeCell ref="A1:C1"/>
  </mergeCells>
  <pageMargins left="0.39370078740157483" right="0.39370078740157483" top="0.78740157480314965" bottom="0.39370078740157483" header="0.31496062992125984" footer="0.31496062992125984"/>
  <pageSetup paperSize="9" scale="82"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4"/>
  <sheetViews>
    <sheetView tabSelected="1" topLeftCell="A8" workbookViewId="0">
      <selection activeCell="I14" sqref="I14"/>
    </sheetView>
  </sheetViews>
  <sheetFormatPr baseColWidth="10" defaultColWidth="11.42578125" defaultRowHeight="15" x14ac:dyDescent="0.25"/>
  <cols>
    <col min="1" max="1" width="2.28515625" style="2" customWidth="1"/>
    <col min="2" max="2" width="48.140625" style="3" customWidth="1"/>
    <col min="3" max="3" width="29.7109375" style="2" customWidth="1"/>
    <col min="4" max="4" width="28.28515625" style="2" customWidth="1"/>
    <col min="5" max="5" width="32" style="2" customWidth="1"/>
    <col min="6" max="6" width="21.5703125" style="2" bestFit="1" customWidth="1"/>
    <col min="7" max="7" width="21.85546875" style="3" customWidth="1"/>
    <col min="8" max="8" width="18.5703125" style="3" customWidth="1"/>
    <col min="9" max="9" width="31.7109375" style="2" customWidth="1"/>
    <col min="10" max="16384" width="11.42578125" style="2"/>
  </cols>
  <sheetData>
    <row r="1" spans="2:8" x14ac:dyDescent="0.25">
      <c r="B1" s="2"/>
      <c r="H1" s="4"/>
    </row>
    <row r="2" spans="2:8" x14ac:dyDescent="0.25">
      <c r="B2" s="51" t="s">
        <v>20</v>
      </c>
      <c r="C2" s="51"/>
      <c r="D2" s="51"/>
      <c r="E2" s="51"/>
      <c r="F2" s="51"/>
      <c r="G2" s="51"/>
      <c r="H2" s="51"/>
    </row>
    <row r="3" spans="2:8" x14ac:dyDescent="0.25">
      <c r="B3" s="51" t="s">
        <v>21</v>
      </c>
      <c r="C3" s="51"/>
      <c r="D3" s="51"/>
      <c r="E3" s="51"/>
      <c r="F3" s="51"/>
      <c r="G3" s="51"/>
      <c r="H3" s="51"/>
    </row>
    <row r="4" spans="2:8" x14ac:dyDescent="0.25">
      <c r="B4" s="23"/>
      <c r="C4" s="23"/>
      <c r="D4" s="23"/>
      <c r="E4" s="23"/>
      <c r="F4" s="23"/>
      <c r="G4" s="23"/>
      <c r="H4" s="23"/>
    </row>
    <row r="5" spans="2:8" x14ac:dyDescent="0.25">
      <c r="B5" s="24" t="s">
        <v>32</v>
      </c>
      <c r="C5" s="23"/>
      <c r="D5" s="23"/>
      <c r="E5" s="23"/>
      <c r="F5" s="23"/>
      <c r="G5" s="23"/>
      <c r="H5" s="23"/>
    </row>
    <row r="6" spans="2:8" ht="15.75" thickBot="1" x14ac:dyDescent="0.3">
      <c r="B6" s="52"/>
      <c r="C6" s="52"/>
      <c r="D6" s="52"/>
      <c r="E6" s="52"/>
    </row>
    <row r="7" spans="2:8" x14ac:dyDescent="0.25">
      <c r="B7" s="53" t="s">
        <v>22</v>
      </c>
      <c r="C7" s="54"/>
      <c r="D7" s="54"/>
      <c r="E7" s="54"/>
      <c r="F7" s="54"/>
      <c r="G7" s="54"/>
      <c r="H7" s="55"/>
    </row>
    <row r="8" spans="2:8" ht="240" x14ac:dyDescent="0.25">
      <c r="B8" s="5" t="s">
        <v>23</v>
      </c>
      <c r="C8" s="6" t="s">
        <v>34</v>
      </c>
      <c r="D8" s="6" t="s">
        <v>24</v>
      </c>
      <c r="E8" s="6" t="s">
        <v>25</v>
      </c>
      <c r="F8" s="6" t="s">
        <v>26</v>
      </c>
      <c r="G8" s="6" t="s">
        <v>27</v>
      </c>
      <c r="H8" s="7" t="s">
        <v>28</v>
      </c>
    </row>
    <row r="9" spans="2:8" x14ac:dyDescent="0.25">
      <c r="B9" s="8">
        <v>2025</v>
      </c>
      <c r="C9" s="40" t="s">
        <v>29</v>
      </c>
      <c r="D9" s="41">
        <f>+'[2]Art. 30 (2) b)'!C6</f>
        <v>3179012442</v>
      </c>
      <c r="E9" s="41">
        <f>D9</f>
        <v>3179012442</v>
      </c>
      <c r="F9" s="42">
        <v>505807774.72669899</v>
      </c>
      <c r="G9" s="43">
        <f>+'[2]Art. 30 (2) b)'!C7</f>
        <v>473991867.95229501</v>
      </c>
      <c r="H9" s="44">
        <f>E9/G9*(1+$C$14-$C$15)</f>
        <v>6.7068923687103261</v>
      </c>
    </row>
    <row r="10" spans="2:8" x14ac:dyDescent="0.25">
      <c r="B10" s="9">
        <v>2026</v>
      </c>
      <c r="C10" s="10">
        <f>0.059-0.0049</f>
        <v>5.4099999999999995E-2</v>
      </c>
      <c r="D10" s="11">
        <f t="shared" ref="D10:D11" si="0">D9</f>
        <v>3179012442</v>
      </c>
      <c r="E10" s="11">
        <f>E9*(1+C10)</f>
        <v>3350997015.1122003</v>
      </c>
      <c r="F10" s="45">
        <f t="shared" ref="F10:G11" si="1">F9</f>
        <v>505807774.72669899</v>
      </c>
      <c r="G10" s="46">
        <f t="shared" si="1"/>
        <v>473991867.95229501</v>
      </c>
      <c r="H10" s="12">
        <f>E10/G10*(1+$C$14-$C$15)^2</f>
        <v>7.0697352458575553</v>
      </c>
    </row>
    <row r="11" spans="2:8" ht="15.75" thickBot="1" x14ac:dyDescent="0.3">
      <c r="B11" s="13">
        <v>2027</v>
      </c>
      <c r="C11" s="14">
        <f>C10</f>
        <v>5.4099999999999995E-2</v>
      </c>
      <c r="D11" s="15">
        <f t="shared" si="0"/>
        <v>3179012442</v>
      </c>
      <c r="E11" s="15">
        <f>E10*(1+C11)</f>
        <v>3532285953.6297703</v>
      </c>
      <c r="F11" s="47">
        <f t="shared" si="1"/>
        <v>505807774.72669899</v>
      </c>
      <c r="G11" s="48">
        <f t="shared" si="1"/>
        <v>473991867.95229501</v>
      </c>
      <c r="H11" s="16">
        <f>E11/G11*(1+$C$14-$C$15)^2</f>
        <v>7.4522079226584488</v>
      </c>
    </row>
    <row r="12" spans="2:8" ht="15.75" thickBot="1" x14ac:dyDescent="0.3"/>
    <row r="13" spans="2:8" ht="120" x14ac:dyDescent="0.25">
      <c r="B13" s="17" t="s">
        <v>30</v>
      </c>
      <c r="C13" s="18">
        <v>0</v>
      </c>
      <c r="E13" s="56" t="s">
        <v>35</v>
      </c>
      <c r="F13" s="57" t="s">
        <v>36</v>
      </c>
    </row>
    <row r="14" spans="2:8" s="21" customFormat="1" ht="120.75" thickBot="1" x14ac:dyDescent="0.3">
      <c r="B14" s="19" t="s">
        <v>31</v>
      </c>
      <c r="C14" s="20">
        <v>0</v>
      </c>
      <c r="E14" s="56" t="s">
        <v>38</v>
      </c>
      <c r="F14" s="58" t="s">
        <v>37</v>
      </c>
      <c r="H14" s="22"/>
    </row>
  </sheetData>
  <mergeCells count="4">
    <mergeCell ref="B2:H2"/>
    <mergeCell ref="B3:H3"/>
    <mergeCell ref="B6:E6"/>
    <mergeCell ref="B7:H7"/>
  </mergeCells>
  <hyperlinks>
    <hyperlink ref="E13" r:id="rId1" display="https://de.statista.com/" xr:uid="{D616A497-B64C-4F02-A58F-F19FDD99CC53}"/>
    <hyperlink ref="E14" r:id="rId2" display="https://de.statista.com/" xr:uid="{86D26E96-6498-461C-96E2-F76B5CA855D4}"/>
    <hyperlink ref="F13" r:id="rId3" display="https://de.statista.com/" xr:uid="{27B59E47-8682-401F-AD40-D6E83949D853}"/>
    <hyperlink ref="F14" r:id="rId4" location="filter=JTdCJTIyaGlkZUVtcHR5Q29scyUyMiUzQWZhbHNlJTJDJTIyaGlkZUVtcHR5Um93cyUyMiUzQWZhbHNlJTJDJTIyY2FwdGlvbiUyMiUzQSU1QiU3QiUyMnZhcmlhYmxlSWQlMjIlM0ElMjI2MTExMSUyMiUyQyUyMmlkJTIyJTNBJTIyZmlsdGVyLjAlMjIlMkMlMjJ2YWx1ZXNJZHMlMjIlM0ElNUIlMjI2MTExMSUyMiU1RCUyQyUyMmNoaWxkcmVuJTIyJTNBJTVCJTdCJTIydmFyaWFibGVJZCUyMiUzQSUyMkRJTlNHJTIyJTJDJTIyaWQlMjIlM0ElMjJmaWx0ZXIuMC4wJTIyJTJDJTIydmFsdWVzSWRzJTIyJTNBJTVCJTIyREclMjIlNUQlMkMlMjJjaGlsZHJlbiUyMiUzQSU1QiU1RCUyQyUyMnNob3dBc0ludGVybGluZSUyMiUzQWZhbHNlJTJDJTIyc2hvd1ZhcmlhYmxlJTIyJTNBZmFsc2UlMkMlMjJzaG93VmFyaWFibGVWYWx1ZSUyMiUzQSU1QiUyMkxBQkVMJTIyJTVEJTJDJTIyc29ydCUyMiUzQSUyMk5hbWVBc2MlMjIlMkMlMjJpc0hpZGRlbiUyMiUzQWZhbHNlJTJDJTIyYmxvY2tDb2RlJTIyJTNBJTIydjElMjIlMkMlMjJjYW5CZUVkaXRlZCUyMiUzQWZhbHNlJTJDJTIyY2FuQmVIaWRkZW4lMjIlM0FmYWxzZSUyQyUyMnBvc3NpYmxlUGxhY2VzJTIyJTNBJTVCJTVEJTdEJTVEJTJDJTIyc2hvd0FzSW50ZXJsaW5lJTIyJTNBZmFsc2UlMkMlMjJpc0hpZGRlbiUyMiUzQWZhbHNlJTJDJTIyYmxvY2tDb2RlJTIyJTNBJTIyczElMjIlMkMlMjJjYW5CZUVkaXRlZCUyMiUzQWZhbHNlJTJDJTIyY2FuQmVIaWRkZW4lMjIlM0FmYWxzZSUyQyUyMnBvc3NpYmxlUGxhY2VzJTIyJTNBJTVCJTVEJTdEJTVEJTJDJTIycm93SGVhZGVyJTIyJTNBJTVCJTdCJTIydmFyaWFibGVJZCUyMiUzQSUyMkpBSFIlMjIlMkMlMjJpZCUyMiUzQSUyMnJvd1RpdGxlLjAlMjIlMkMlMjJ2YWx1ZXNJZHMlMjIlM0ElNUIlMjIxOTkxJTIyJTJDJTIyMTk5MiUyMiUyQyUyMjE5OTMlMjIlMkMlMjIxOTk0JTIyJTJDJTIyMTk5NSUyMiUyQyUyMjE5OTYlMjIlMkMlMjIxOTk3JTIyJTJDJTIyMTk5OCUyMiUyQyUyMjE5OTklMjIlMkMlMjIyMDAwJTIyJTJDJTIyMjAwMSUyMiUyQyUyMjIwMDIlMjIlMkMlMjIyMDAzJTIyJTJDJTIyMjAwNCUyMiUyQyUyMjIwMDUlMjIlMkMlMjIyMDA2JTIyJTJDJTIyMjAwNyUyMiUyQyUyMjIwMDglMjIlMkMlMjIyMDA5JTIyJTJDJTIyMjAxMCUyMiUyQyUyMjIwMTElMjIlMkMlMjIyMDEyJTIyJTJDJTIyMjAxMyUyMiUyQyUyMjIwMTQlMjIlMkMlMjIyMDE1JTIyJTJDJTIyMjAxNiUyMiUyQyUyMjIwMTclMjIlMkMlMjIyMDE4JTIyJTJDJTIyMjAxOSUyMiUyQyUyMjIwMjAlMjIlMkMlMjIyMDIxJTIyJTJDJTIyMjAyMiUyMiUyQyUyMjIwMjMlMjIlNUQlMkMlMjJjaGlsZHJlbiUyMiUzQSU1QiU1RCUyQyUyMnNob3dBc0ludGVybGluZSUyMiUzQWZhbHNlJTJDJTIyc2hvd1ZhcmlhYmxlJTIyJTNBdHJ1ZSUyQyUyMnNob3dWYXJpYWJsZVZhbHVlJTIyJTNBJTVCJTIyTEFCRUwlMjIlNUQlMkMlMjJpc0hpZGRlbiUyMiUzQWZhbHNlJTJDJTIyYmxvY" display="filter=JTdCJTIyaGlkZUVtcHR5Q29scyUyMiUzQWZhbHNlJTJDJTIyaGlkZUVtcHR5Um93cyUyMiUzQWZhbHNlJTJDJTIyY2FwdGlvbiUyMiUzQSU1QiU3QiUyMnZhcmlhYmxlSWQlMjIlM0ElMjI2MTExMSUyMiUyQyUyMmlkJTIyJTNBJTIyZmlsdGVyLjAlMjIlMkMlMjJ2YWx1ZXNJZHMlMjIlM0ElNUIlMjI2MTExMSUyMiU1RCUyQyUyMmNoaWxkcmVuJTIyJTNBJTVCJTdCJTIydmFyaWFibGVJZCUyMiUzQSUyMkRJTlNHJTIyJTJDJTIyaWQlMjIlM0ElMjJmaWx0ZXIuMC4wJTIyJTJDJTIydmFsdWVzSWRzJTIyJTNBJTVCJTIyREclMjIlNUQlMkMlMjJjaGlsZHJlbiUyMiUzQSU1QiU1RCUyQyUyMnNob3dBc0ludGVybGluZSUyMiUzQWZhbHNlJTJDJTIyc2hvd1ZhcmlhYmxlJTIyJTNBZmFsc2UlMkMlMjJzaG93VmFyaWFibGVWYWx1ZSUyMiUzQSU1QiUyMkxBQkVMJTIyJTVEJTJDJTIyc29ydCUyMiUzQSUyMk5hbWVBc2MlMjIlMkMlMjJpc0hpZGRlbiUyMiUzQWZhbHNlJTJDJTIyYmxvY2tDb2RlJTIyJTNBJTIydjElMjIlMkMlMjJjYW5CZUVkaXRlZCUyMiUzQWZhbHNlJTJDJTIyY2FuQmVIaWRkZW4lMjIlM0FmYWxzZSUyQyUyMnBvc3NpYmxlUGxhY2VzJTIyJTNBJTVCJTVEJTdEJTVEJTJDJTIyc2hvd0FzSW50ZXJsaW5lJTIyJTNBZmFsc2UlMkMlMjJpc0hpZGRlbiUyMiUzQWZhbHNlJTJDJTIyYmxvY2tDb2RlJTIyJTNBJTIyczElMjIlMkMlMjJjYW5CZUVkaXRlZCUyMiUzQWZhbHNlJTJDJTIyY2FuQmVIaWRkZW4lMjIlM0FmYWxzZSUyQyUyMnBvc3NpYmxlUGxhY2VzJTIyJTNBJTVCJTVEJTdEJTVEJTJDJTIycm93SGVhZGVyJTIyJTNBJTVCJTdCJTIydmFyaWFibGVJZCUyMiUzQSUyMkpBSFIlMjIlMkMlMjJpZCUyMiUzQSUyMnJvd1RpdGxlLjAlMjIlMkMlMjJ2YWx1ZXNJZHMlMjIlM0ElNUIlMjIxOTkxJTIyJTJDJTIyMTk5MiUyMiUyQyUyMjE5OTMlMjIlMkMlMjIxOTk0JTIyJTJDJTIyMTk5NSUyMiUyQyUyMjE5OTYlMjIlMkMlMjIxOTk3JTIyJTJDJTIyMTk5OCUyMiUyQyUyMjE5OTklMjIlMkMlMjIyMDAwJTIyJTJDJTIyMjAwMSUyMiUyQyUyMjIwMDIlMjIlMkMlMjIyMDAzJTIyJTJDJTIyMjAwNCUyMiUyQyUyMjIwMDUlMjIlMkMlMjIyMDA2JTIyJTJDJTIyMjAwNyUyMiUyQyUyMjIwMDglMjIlMkMlMjIyMDA5JTIyJTJDJTIyMjAxMCUyMiUyQyUyMjIwMTElMjIlMkMlMjIyMDEyJTIyJTJDJTIyMjAxMyUyMiUyQyUyMjIwMTQlMjIlMkMlMjIyMDE1JTIyJTJDJTIyMjAxNiUyMiUyQyUyMjIwMTclMjIlMkMlMjIyMDE4JTIyJTJDJTIyMjAxOSUyMiUyQyUyMjIwMjAlMjIlMkMlMjIyMDIxJTIyJTJDJTIyMjAyMiUyMiUyQyUyMjIwMjMlMjIlNUQlMkMlMjJjaGlsZHJlbiUyMiUzQSU1QiU1RCUyQyUyMnNob3dBc0ludGVybGluZSUyMiUzQWZhbHNlJTJDJTIyc2hvd1ZhcmlhYmxlJTIyJTNBdHJ1ZSUyQyUyMnNob3dWYXJpYWJsZVZhbHVlJTIyJTNBJTVCJTIyTEFCRUwlMjIlNUQlMkMlMjJpc0hpZGRlbiUyMiUzQWZhbHNlJTJDJTIyYmxvY" xr:uid="{491735D8-DCE3-44B5-9E48-E4E361BC8484}"/>
  </hyperlinks>
  <pageMargins left="0.70866141732283472" right="0.70866141732283472" top="0.78740157480314965" bottom="0.78740157480314965" header="0.31496062992125984" footer="0.31496062992125984"/>
  <pageSetup paperSize="9" scale="65" fitToHeight="0" orientation="landscape" r:id="rId5"/>
  <headerFooter>
    <oddHeader>&amp;R&amp;G</oddHeader>
  </headerFooter>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E72826A6DDBB8429172211882BE4816" ma:contentTypeVersion="3" ma:contentTypeDescription="Ein neues Dokument erstellen." ma:contentTypeScope="" ma:versionID="900630bdc5c8e21ef74def9216b752aa">
  <xsd:schema xmlns:xsd="http://www.w3.org/2001/XMLSchema" xmlns:xs="http://www.w3.org/2001/XMLSchema" xmlns:p="http://schemas.microsoft.com/office/2006/metadata/properties" xmlns:ns2="9b2fac1f-3ad1-4378-b20b-fb403cd233bb" targetNamespace="http://schemas.microsoft.com/office/2006/metadata/properties" ma:root="true" ma:fieldsID="271f9893184fdd1d774e7a6002f98d08" ns2:_="">
    <xsd:import namespace="9b2fac1f-3ad1-4378-b20b-fb403cd23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fac1f-3ad1-4378-b20b-fb403cd23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AEBE3-0BA4-45AD-99E7-A1828455504C}">
  <ds:schemaRefs>
    <ds:schemaRef ds:uri="http://schemas.microsoft.com/sharepoint/v3/contenttype/forms"/>
  </ds:schemaRefs>
</ds:datastoreItem>
</file>

<file path=customXml/itemProps2.xml><?xml version="1.0" encoding="utf-8"?>
<ds:datastoreItem xmlns:ds="http://schemas.openxmlformats.org/officeDocument/2006/customXml" ds:itemID="{5B6575DB-0941-4892-8483-AFD7A0D7F287}">
  <ds:schemaRef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9b2fac1f-3ad1-4378-b20b-fb403cd233bb"/>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02AC7B18-B360-4067-A0D4-8C24006F1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fac1f-3ad1-4378-b20b-fb403cd23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Manager/>
  <Company>Gastransport Nord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Keller, Jann</dc:creator>
  <cp:keywords/>
  <dc:description/>
  <cp:lastModifiedBy>Pirkl, Oliver</cp:lastModifiedBy>
  <cp:revision/>
  <cp:lastPrinted>2024-11-27T13:26:11Z</cp:lastPrinted>
  <dcterms:created xsi:type="dcterms:W3CDTF">2017-04-12T13:36:16Z</dcterms:created>
  <dcterms:modified xsi:type="dcterms:W3CDTF">2024-12-03T07:30:50Z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0x0101000E72826A6DDBB8429172211882BE4816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ies>
</file>